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hali\Dropbox\0 - REIBH Digital\"/>
    </mc:Choice>
  </mc:AlternateContent>
  <xr:revisionPtr revIDLastSave="0" documentId="13_ncr:1_{6F257196-F690-46D0-B4E4-B9F1B2E33800}" xr6:coauthVersionLast="47" xr6:coauthVersionMax="47" xr10:uidLastSave="{00000000-0000-0000-0000-000000000000}"/>
  <bookViews>
    <workbookView xWindow="33720" yWindow="-120" windowWidth="29040" windowHeight="15720" tabRatio="500" xr2:uid="{00000000-000D-0000-FFFF-FFFF00000000}"/>
  </bookViews>
  <sheets>
    <sheet name="Fix &amp; Flip" sheetId="1" r:id="rId1"/>
  </sheets>
  <definedNames>
    <definedName name="_xlnm.Print_Area" localSheetId="0">'Fix &amp; Flip'!$A$1:$E$51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8" i="1" l="1"/>
  <c r="C37" i="1"/>
  <c r="C39" i="1" s="1"/>
  <c r="C28" i="1"/>
  <c r="C33" i="1" s="1"/>
  <c r="C34" i="1" s="1"/>
  <c r="C35" i="1" s="1"/>
  <c r="C27" i="1"/>
  <c r="C22" i="1"/>
  <c r="C21" i="1"/>
  <c r="C20" i="1"/>
  <c r="C19" i="1"/>
  <c r="C23" i="1" s="1"/>
  <c r="C41" i="1" s="1"/>
  <c r="C10" i="1"/>
  <c r="C43" i="1" l="1"/>
  <c r="C42" i="1"/>
  <c r="C7" i="1" s="1"/>
  <c r="C8" i="1" s="1"/>
  <c r="C11" i="1" l="1"/>
  <c r="C9" i="1"/>
  <c r="C6" i="1"/>
</calcChain>
</file>

<file path=xl/sharedStrings.xml><?xml version="1.0" encoding="utf-8"?>
<sst xmlns="http://schemas.openxmlformats.org/spreadsheetml/2006/main" count="59" uniqueCount="57">
  <si>
    <t>REI BROKERAGE HOUSE   ·   FIX &amp; FLIP PROFORMA</t>
  </si>
  <si>
    <t>Underwriting Lab  ·  One-Page Deal Analyzer</t>
  </si>
  <si>
    <t>Property Address:</t>
  </si>
  <si>
    <t>123 Flip St, Tampa, FL 33601</t>
  </si>
  <si>
    <t>DEAL VERDICT   ·   THE BOTTOM LINE</t>
  </si>
  <si>
    <t>Net Profit</t>
  </si>
  <si>
    <t>Cash-on-Cash ROI</t>
  </si>
  <si>
    <t>Annualized ROI</t>
  </si>
  <si>
    <t>≈ ROI × 12 ÷ hold months</t>
  </si>
  <si>
    <t>Profit Margin (% of ARV)</t>
  </si>
  <si>
    <t>70% Rule — Max Offer</t>
  </si>
  <si>
    <t>Classic rule: buy at or below this.</t>
  </si>
  <si>
    <t>Deal Check</t>
  </si>
  <si>
    <t>①  THE BIG FOUR — start here</t>
  </si>
  <si>
    <t>After-Repair Value (ARV)</t>
  </si>
  <si>
    <t>Honest resale value, fully renovated.</t>
  </si>
  <si>
    <t>Purchase Price</t>
  </si>
  <si>
    <t>What you pay to acquire it.</t>
  </si>
  <si>
    <t>Rehab Budget</t>
  </si>
  <si>
    <t>All-in renovation cost.</t>
  </si>
  <si>
    <t>Holding Period (months)</t>
  </si>
  <si>
    <t>Buy to sell — be realistic.</t>
  </si>
  <si>
    <t>②  ACQUISITION &amp; REHAB</t>
  </si>
  <si>
    <t>Buy-Side Closing Costs</t>
  </si>
  <si>
    <t>Title, fees to buy.</t>
  </si>
  <si>
    <t>Rehab Contingency</t>
  </si>
  <si>
    <t>Buffer for surprises — always include.</t>
  </si>
  <si>
    <t>Subtotal — Acquisition + Rehab</t>
  </si>
  <si>
    <t>③  FINANCING  (optional — set loan to 0 for a cash deal)</t>
  </si>
  <si>
    <t>Loan Amount</t>
  </si>
  <si>
    <t>Hard-money / bridge loan amount.</t>
  </si>
  <si>
    <t>Interest Rate (annual)</t>
  </si>
  <si>
    <t>Loan Points</t>
  </si>
  <si>
    <t>One-time origination cost.</t>
  </si>
  <si>
    <t>Monthly Interest</t>
  </si>
  <si>
    <t>④  HOLDING COSTS  (per month × hold period)</t>
  </si>
  <si>
    <t>Property Taxes (monthly)</t>
  </si>
  <si>
    <t>Insurance (monthly)</t>
  </si>
  <si>
    <t>Utilities / Other (monthly)</t>
  </si>
  <si>
    <t>Loan Interest (monthly)</t>
  </si>
  <si>
    <t>Total Monthly Holding</t>
  </si>
  <si>
    <t>Total Holding (× months)</t>
  </si>
  <si>
    <t>⑤  SELLING COSTS</t>
  </si>
  <si>
    <t>Agent Commission (% of ARV)</t>
  </si>
  <si>
    <t>Seller Closing Costs (% of ARV)</t>
  </si>
  <si>
    <t>Total Selling Costs</t>
  </si>
  <si>
    <t>⑥  THE BOTTOM LINE</t>
  </si>
  <si>
    <t>Total Project Cost (All-In)</t>
  </si>
  <si>
    <t>Cash Invested (out of pocket)</t>
  </si>
  <si>
    <t>All-in cost minus the loan.</t>
  </si>
  <si>
    <t>NET PROFIT</t>
  </si>
  <si>
    <t>HOW TO USE THIS ONE-PAGER</t>
  </si>
  <si>
    <t>Edit only the gold cells, top to bottom. Start with the Big Four — ARV, price, rehab, hold. Everything else calculates, and your verdict appears up top.</t>
  </si>
  <si>
    <t>The 70% Rule: buy at or below (ARV × 70%) − rehab. Aim for a profit margin of 10%+ of ARV, and always keep a rehab contingency and a Plan B exit (rent it) if the market shifts.</t>
  </si>
  <si>
    <t>Shalimar Santiago  ·  Owner &amp; Broker of Record  ·  REI Brokerage House, Inc.  ·  FL Lic. BK3055923</t>
  </si>
  <si>
    <t>REIBH.com · shalimar@reibh.com · 813-389-7881 · LinkedIn /in/shalimarsantiago · Facebook /shalimar.santiago · TikTok @shalimarsantiago</t>
  </si>
  <si>
    <t>Illustrative model for education. Not investment, legal, or tax advice. Verify all figures independently.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</si>
</sst>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;&quot;($&quot;#,##0\)"/>
    <numFmt numFmtId="165" formatCode="0.0%"/>
  </numFmts>
  <fonts count="16" x14ac:knownFonts="1">
    <font>
      <sz val="11"/>
      <color theme="1"/>
      <name val="Calibri"/>
      <family val="2"/>
      <charset val="1"/>
    </font>
    <font>
      <b/>
      <sz val="17"/>
      <color rgb="FFE2C688"/>
      <name val="Arial"/>
      <charset val="1"/>
    </font>
    <font>
      <sz val="9.5"/>
      <color rgb="FFC6A15B"/>
      <name val="Arial"/>
      <charset val="1"/>
    </font>
    <font>
      <b/>
      <sz val="10"/>
      <color rgb="FF232830"/>
      <name val="Arial"/>
      <charset val="1"/>
    </font>
    <font>
      <b/>
      <sz val="10"/>
      <color rgb="FF15305C"/>
      <name val="Arial"/>
      <charset val="1"/>
    </font>
    <font>
      <b/>
      <sz val="10.5"/>
      <color rgb="FFE2C688"/>
      <name val="Arial"/>
      <charset val="1"/>
    </font>
    <font>
      <b/>
      <sz val="10"/>
      <color rgb="FF8A7038"/>
      <name val="Arial"/>
      <charset val="1"/>
    </font>
    <font>
      <b/>
      <sz val="14"/>
      <color rgb="FF0F1519"/>
      <name val="Arial"/>
      <charset val="1"/>
    </font>
    <font>
      <i/>
      <sz val="9"/>
      <color rgb="FF7B838D"/>
      <name val="Arial"/>
      <charset val="1"/>
    </font>
    <font>
      <b/>
      <sz val="10"/>
      <color rgb="FF5C8A69"/>
      <name val="Arial"/>
      <charset val="1"/>
    </font>
    <font>
      <sz val="10"/>
      <color rgb="FF232830"/>
      <name val="Arial"/>
      <charset val="1"/>
    </font>
    <font>
      <b/>
      <sz val="12"/>
      <color rgb="FFE2C688"/>
      <name val="Arial"/>
      <charset val="1"/>
    </font>
    <font>
      <sz val="9.5"/>
      <color rgb="FF232830"/>
      <name val="Arial"/>
      <charset val="1"/>
    </font>
    <font>
      <b/>
      <sz val="9"/>
      <color rgb="FFE2C688"/>
      <name val="Arial"/>
      <charset val="1"/>
    </font>
    <font>
      <sz val="8"/>
      <color rgb="FFC6A15B"/>
      <name val="Arial"/>
      <charset val="1"/>
    </font>
    <font>
      <i/>
      <sz val="8"/>
      <color rgb="FF7B838D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0F1519"/>
        <bgColor rgb="FF232830"/>
      </patternFill>
    </fill>
    <fill>
      <patternFill patternType="solid">
        <fgColor rgb="FF1F2A32"/>
        <bgColor rgb="FF232830"/>
      </patternFill>
    </fill>
    <fill>
      <patternFill patternType="solid">
        <fgColor rgb="FFFBF3DF"/>
        <bgColor rgb="FFEEE8DC"/>
      </patternFill>
    </fill>
    <fill>
      <patternFill patternType="solid">
        <fgColor rgb="FFF3E7CC"/>
        <bgColor rgb="FFEEE8DC"/>
      </patternFill>
    </fill>
    <fill>
      <patternFill patternType="solid">
        <fgColor rgb="FFEEE8DC"/>
        <bgColor rgb="FFF3E7CC"/>
      </patternFill>
    </fill>
  </fills>
  <borders count="3">
    <border>
      <left/>
      <right/>
      <top/>
      <bottom/>
      <diagonal/>
    </border>
    <border>
      <left style="thin">
        <color rgb="FFC6A15B"/>
      </left>
      <right/>
      <top style="thin">
        <color rgb="FFC6A15B"/>
      </top>
      <bottom style="thin">
        <color rgb="FFC6A15B"/>
      </bottom>
      <diagonal/>
    </border>
    <border>
      <left style="thin">
        <color rgb="FFC6A15B"/>
      </left>
      <right style="thin">
        <color rgb="FFC6A15B"/>
      </right>
      <top style="thin">
        <color rgb="FFC6A15B"/>
      </top>
      <bottom style="thin">
        <color rgb="FFC6A15B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5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5" borderId="0" xfId="0" applyFont="1" applyFill="1" applyAlignment="1">
      <alignment horizontal="left" vertical="center"/>
    </xf>
    <xf numFmtId="165" fontId="7" fillId="5" borderId="0" xfId="0" applyNumberFormat="1" applyFont="1" applyFill="1" applyAlignment="1">
      <alignment horizontal="right" vertical="center"/>
    </xf>
    <xf numFmtId="164" fontId="7" fillId="5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8" fillId="5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64" fontId="4" fillId="4" borderId="2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3" fontId="4" fillId="4" borderId="2" xfId="0" applyNumberFormat="1" applyFont="1" applyFill="1" applyBorder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165" fontId="4" fillId="4" borderId="2" xfId="0" applyNumberFormat="1" applyFont="1" applyFill="1" applyBorder="1" applyAlignment="1">
      <alignment horizontal="right" vertical="center"/>
    </xf>
    <xf numFmtId="0" fontId="3" fillId="6" borderId="0" xfId="0" applyFont="1" applyFill="1" applyAlignment="1">
      <alignment horizontal="left" vertical="center"/>
    </xf>
    <xf numFmtId="0" fontId="0" fillId="6" borderId="0" xfId="0" applyFill="1"/>
    <xf numFmtId="164" fontId="3" fillId="6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horizontal="left" vertical="center"/>
    </xf>
    <xf numFmtId="0" fontId="0" fillId="3" borderId="0" xfId="0" applyFill="1"/>
    <xf numFmtId="164" fontId="11" fillId="3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2">
    <dxf>
      <font>
        <b/>
        <sz val="12"/>
        <color rgb="FFF3D6CE"/>
        <name val="Arial"/>
        <charset val="1"/>
      </font>
      <fill>
        <patternFill>
          <bgColor rgb="FF5A2418"/>
        </patternFill>
      </fill>
    </dxf>
    <dxf>
      <font>
        <b/>
        <color rgb="FF9C3B24"/>
        <name val="Arial"/>
        <charset val="1"/>
      </font>
      <fill>
        <patternFill>
          <bgColor rgb="FFF3D6CE"/>
        </patternFill>
      </fill>
    </dxf>
  </dxfs>
  <tableStyles count="0" defaultTableStyle="TableStyleMedium2" defaultPivotStyle="PivotStyleLight16"/>
  <colors>
    <indexedColors>
      <rgbColor rgb="FF000000"/>
      <rgbColor rgb="FFEEE8DC"/>
      <rgbColor rgb="FFFF0000"/>
      <rgbColor rgb="FF00FF00"/>
      <rgbColor rgb="FF0000FF"/>
      <rgbColor rgb="FFFFFF00"/>
      <rgbColor rgb="FFFF00FF"/>
      <rgbColor rgb="FF00FFFF"/>
      <rgbColor rgb="FF5A2418"/>
      <rgbColor rgb="FF008000"/>
      <rgbColor rgb="FF000080"/>
      <rgbColor rgb="FF8A7038"/>
      <rgbColor rgb="FF800080"/>
      <rgbColor rgb="FF008080"/>
      <rgbColor rgb="FFC0C0C0"/>
      <rgbColor rgb="FF7B838D"/>
      <rgbColor rgb="FF9999FF"/>
      <rgbColor rgb="FF993366"/>
      <rgbColor rgb="FFFBF3DF"/>
      <rgbColor rgb="FFCCFFFF"/>
      <rgbColor rgb="FF660066"/>
      <rgbColor rgb="FFFF8080"/>
      <rgbColor rgb="FF0066CC"/>
      <rgbColor rgb="FFF3D6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3E7CC"/>
      <rgbColor rgb="FF99CCFF"/>
      <rgbColor rgb="FFFF99CC"/>
      <rgbColor rgb="FFCC99FF"/>
      <rgbColor rgb="FFE2C688"/>
      <rgbColor rgb="FF3366FF"/>
      <rgbColor rgb="FF33CCCC"/>
      <rgbColor rgb="FF99CC00"/>
      <rgbColor rgb="FFFFCC00"/>
      <rgbColor rgb="FFFF9900"/>
      <rgbColor rgb="FFFF6600"/>
      <rgbColor rgb="FF666699"/>
      <rgbColor rgb="FFC6A15B"/>
      <rgbColor rgb="FF15305C"/>
      <rgbColor rgb="FF5C8A69"/>
      <rgbColor rgb="FF0F1519"/>
      <rgbColor rgb="FF1F2A32"/>
      <rgbColor rgb="FF9C3B24"/>
      <rgbColor rgb="FF993366"/>
      <rgbColor rgb="FF333399"/>
      <rgbColor rgb="FF23283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1"/>
  <sheetViews>
    <sheetView showGridLines="0" tabSelected="1" zoomScaleNormal="100" workbookViewId="0">
      <selection activeCell="J47" sqref="J47"/>
    </sheetView>
  </sheetViews>
  <sheetFormatPr defaultColWidth="8.6328125" defaultRowHeight="14.5" x14ac:dyDescent="0.35"/>
  <cols>
    <col min="1" max="1" width="36" customWidth="1"/>
    <col min="2" max="2" width="11" customWidth="1"/>
    <col min="3" max="3" width="16" customWidth="1"/>
    <col min="4" max="4" width="14" customWidth="1"/>
    <col min="5" max="5" width="40" customWidth="1"/>
  </cols>
  <sheetData>
    <row r="1" spans="1:5" ht="31.5" customHeight="1" x14ac:dyDescent="0.35">
      <c r="A1" s="11" t="s">
        <v>0</v>
      </c>
      <c r="B1" s="11"/>
      <c r="C1" s="11"/>
      <c r="D1" s="11"/>
      <c r="E1" s="11"/>
    </row>
    <row r="2" spans="1:5" ht="15.75" customHeight="1" x14ac:dyDescent="0.35">
      <c r="A2" s="10" t="s">
        <v>1</v>
      </c>
      <c r="B2" s="10"/>
      <c r="C2" s="10"/>
      <c r="D2" s="10"/>
      <c r="E2" s="10"/>
    </row>
    <row r="3" spans="1:5" x14ac:dyDescent="0.35">
      <c r="A3" s="12" t="s">
        <v>2</v>
      </c>
      <c r="B3" s="9" t="s">
        <v>3</v>
      </c>
      <c r="C3" s="9"/>
      <c r="D3" s="9"/>
      <c r="E3" s="9"/>
    </row>
    <row r="4" spans="1:5" ht="6" customHeight="1" x14ac:dyDescent="0.35"/>
    <row r="5" spans="1:5" ht="19.5" customHeight="1" x14ac:dyDescent="0.35">
      <c r="A5" s="8" t="s">
        <v>4</v>
      </c>
      <c r="B5" s="8"/>
      <c r="C5" s="8"/>
      <c r="D5" s="8"/>
      <c r="E5" s="8"/>
    </row>
    <row r="6" spans="1:5" ht="18.75" customHeight="1" x14ac:dyDescent="0.35">
      <c r="A6" s="13" t="s">
        <v>5</v>
      </c>
      <c r="B6" s="14"/>
      <c r="C6" s="7">
        <f>C43</f>
        <v>67458.333333333314</v>
      </c>
      <c r="D6" s="7"/>
      <c r="E6" s="14"/>
    </row>
    <row r="7" spans="1:5" ht="18.75" customHeight="1" x14ac:dyDescent="0.35">
      <c r="A7" s="13" t="s">
        <v>6</v>
      </c>
      <c r="B7" s="14"/>
      <c r="C7" s="6">
        <f>IF(C42=0,0,C43/C42)</f>
        <v>0.77058543550690106</v>
      </c>
      <c r="D7" s="6"/>
      <c r="E7" s="14"/>
    </row>
    <row r="8" spans="1:5" ht="18.75" customHeight="1" x14ac:dyDescent="0.35">
      <c r="A8" s="13" t="s">
        <v>7</v>
      </c>
      <c r="B8" s="14"/>
      <c r="C8" s="6">
        <f>IF(C17=0,0,C7*(12/C17))</f>
        <v>1.8494050452165625</v>
      </c>
      <c r="D8" s="6"/>
      <c r="E8" s="15" t="s">
        <v>8</v>
      </c>
    </row>
    <row r="9" spans="1:5" ht="18.75" customHeight="1" x14ac:dyDescent="0.35">
      <c r="A9" s="13" t="s">
        <v>9</v>
      </c>
      <c r="B9" s="14"/>
      <c r="C9" s="6">
        <f>IF(C14=0,0,C43/C14)</f>
        <v>0.16255020080321281</v>
      </c>
      <c r="D9" s="6"/>
      <c r="E9" s="14"/>
    </row>
    <row r="10" spans="1:5" ht="18.75" customHeight="1" x14ac:dyDescent="0.35">
      <c r="A10" s="13" t="s">
        <v>10</v>
      </c>
      <c r="B10" s="14"/>
      <c r="C10" s="7">
        <f>C14*0.7-C16</f>
        <v>235500</v>
      </c>
      <c r="D10" s="7"/>
      <c r="E10" s="15" t="s">
        <v>11</v>
      </c>
    </row>
    <row r="11" spans="1:5" ht="18.75" customHeight="1" x14ac:dyDescent="0.35">
      <c r="A11" s="13" t="s">
        <v>12</v>
      </c>
      <c r="B11" s="14"/>
      <c r="C11" s="5" t="str">
        <f>IF(C43&lt;=0,"Loss — do not proceed",IF(C15&gt;C10,"Above the 70% rule — negotiate the price",IF(C9&lt;0.1,"Thin — under 10% margin, proceed with caution","Healthy deal — meets the rule with margin")))</f>
        <v>Healthy deal — meets the rule with margin</v>
      </c>
      <c r="D11" s="5"/>
      <c r="E11" s="5"/>
    </row>
    <row r="12" spans="1:5" ht="6" customHeight="1" x14ac:dyDescent="0.35"/>
    <row r="13" spans="1:5" ht="19.5" customHeight="1" x14ac:dyDescent="0.35">
      <c r="A13" s="8" t="s">
        <v>13</v>
      </c>
      <c r="B13" s="8"/>
      <c r="C13" s="8"/>
      <c r="D13" s="8"/>
      <c r="E13" s="8"/>
    </row>
    <row r="14" spans="1:5" x14ac:dyDescent="0.35">
      <c r="A14" s="16" t="s">
        <v>14</v>
      </c>
      <c r="C14" s="17">
        <v>415000</v>
      </c>
      <c r="E14" s="18" t="s">
        <v>15</v>
      </c>
    </row>
    <row r="15" spans="1:5" x14ac:dyDescent="0.35">
      <c r="A15" s="16" t="s">
        <v>16</v>
      </c>
      <c r="C15" s="17">
        <v>235000</v>
      </c>
      <c r="E15" s="18" t="s">
        <v>17</v>
      </c>
    </row>
    <row r="16" spans="1:5" x14ac:dyDescent="0.35">
      <c r="A16" s="16" t="s">
        <v>18</v>
      </c>
      <c r="C16" s="17">
        <v>55000</v>
      </c>
      <c r="E16" s="18" t="s">
        <v>19</v>
      </c>
    </row>
    <row r="17" spans="1:5" x14ac:dyDescent="0.35">
      <c r="A17" s="16" t="s">
        <v>20</v>
      </c>
      <c r="C17" s="19">
        <v>5</v>
      </c>
      <c r="E17" s="18" t="s">
        <v>21</v>
      </c>
    </row>
    <row r="18" spans="1:5" ht="19.5" customHeight="1" x14ac:dyDescent="0.35">
      <c r="A18" s="8" t="s">
        <v>22</v>
      </c>
      <c r="B18" s="8"/>
      <c r="C18" s="8"/>
      <c r="D18" s="8"/>
      <c r="E18" s="8"/>
    </row>
    <row r="19" spans="1:5" x14ac:dyDescent="0.35">
      <c r="A19" s="16" t="s">
        <v>16</v>
      </c>
      <c r="C19" s="20">
        <f>C15</f>
        <v>235000</v>
      </c>
    </row>
    <row r="20" spans="1:5" x14ac:dyDescent="0.35">
      <c r="A20" s="16" t="s">
        <v>23</v>
      </c>
      <c r="B20" s="21">
        <v>0.02</v>
      </c>
      <c r="C20" s="20">
        <f>C15*B20</f>
        <v>4700</v>
      </c>
      <c r="E20" s="18" t="s">
        <v>24</v>
      </c>
    </row>
    <row r="21" spans="1:5" x14ac:dyDescent="0.35">
      <c r="A21" s="16" t="s">
        <v>18</v>
      </c>
      <c r="C21" s="20">
        <f>C16</f>
        <v>55000</v>
      </c>
    </row>
    <row r="22" spans="1:5" x14ac:dyDescent="0.35">
      <c r="A22" s="16" t="s">
        <v>25</v>
      </c>
      <c r="B22" s="21">
        <v>0.1</v>
      </c>
      <c r="C22" s="20">
        <f>C16*B22</f>
        <v>5500</v>
      </c>
      <c r="E22" s="18" t="s">
        <v>26</v>
      </c>
    </row>
    <row r="23" spans="1:5" x14ac:dyDescent="0.35">
      <c r="A23" s="22" t="s">
        <v>27</v>
      </c>
      <c r="B23" s="23"/>
      <c r="C23" s="24">
        <f>C19+C20+C21+C22</f>
        <v>300200</v>
      </c>
    </row>
    <row r="24" spans="1:5" ht="19.5" customHeight="1" x14ac:dyDescent="0.35">
      <c r="A24" s="8" t="s">
        <v>28</v>
      </c>
      <c r="B24" s="8"/>
      <c r="C24" s="8"/>
      <c r="D24" s="8"/>
      <c r="E24" s="8"/>
    </row>
    <row r="25" spans="1:5" x14ac:dyDescent="0.35">
      <c r="A25" s="16" t="s">
        <v>29</v>
      </c>
      <c r="C25" s="17">
        <v>260000</v>
      </c>
      <c r="E25" s="18" t="s">
        <v>30</v>
      </c>
    </row>
    <row r="26" spans="1:5" x14ac:dyDescent="0.35">
      <c r="A26" s="16" t="s">
        <v>31</v>
      </c>
      <c r="C26" s="21">
        <v>0.11</v>
      </c>
    </row>
    <row r="27" spans="1:5" x14ac:dyDescent="0.35">
      <c r="A27" s="16" t="s">
        <v>32</v>
      </c>
      <c r="B27" s="21">
        <v>0.02</v>
      </c>
      <c r="C27" s="20">
        <f>C25*B27</f>
        <v>5200</v>
      </c>
      <c r="E27" s="18" t="s">
        <v>33</v>
      </c>
    </row>
    <row r="28" spans="1:5" x14ac:dyDescent="0.35">
      <c r="A28" s="16" t="s">
        <v>34</v>
      </c>
      <c r="C28" s="20">
        <f>C25*C26/12</f>
        <v>2383.3333333333335</v>
      </c>
    </row>
    <row r="29" spans="1:5" ht="19.5" customHeight="1" x14ac:dyDescent="0.35">
      <c r="A29" s="8" t="s">
        <v>35</v>
      </c>
      <c r="B29" s="8"/>
      <c r="C29" s="8"/>
      <c r="D29" s="8"/>
      <c r="E29" s="8"/>
    </row>
    <row r="30" spans="1:5" x14ac:dyDescent="0.35">
      <c r="A30" s="16" t="s">
        <v>36</v>
      </c>
      <c r="C30" s="17">
        <v>300</v>
      </c>
    </row>
    <row r="31" spans="1:5" x14ac:dyDescent="0.35">
      <c r="A31" s="16" t="s">
        <v>37</v>
      </c>
      <c r="C31" s="17">
        <v>150</v>
      </c>
    </row>
    <row r="32" spans="1:5" x14ac:dyDescent="0.35">
      <c r="A32" s="16" t="s">
        <v>38</v>
      </c>
      <c r="C32" s="17">
        <v>200</v>
      </c>
    </row>
    <row r="33" spans="1:5" x14ac:dyDescent="0.35">
      <c r="A33" s="16" t="s">
        <v>39</v>
      </c>
      <c r="C33" s="20">
        <f>C28</f>
        <v>2383.3333333333335</v>
      </c>
    </row>
    <row r="34" spans="1:5" x14ac:dyDescent="0.35">
      <c r="A34" s="16" t="s">
        <v>40</v>
      </c>
      <c r="C34" s="20">
        <f>C30+C31+C32+C33</f>
        <v>3033.3333333333335</v>
      </c>
    </row>
    <row r="35" spans="1:5" x14ac:dyDescent="0.35">
      <c r="A35" s="22" t="s">
        <v>41</v>
      </c>
      <c r="B35" s="23"/>
      <c r="C35" s="24">
        <f>C34*C17</f>
        <v>15166.666666666668</v>
      </c>
    </row>
    <row r="36" spans="1:5" ht="19.5" customHeight="1" x14ac:dyDescent="0.35">
      <c r="A36" s="8" t="s">
        <v>42</v>
      </c>
      <c r="B36" s="8"/>
      <c r="C36" s="8"/>
      <c r="D36" s="8"/>
      <c r="E36" s="8"/>
    </row>
    <row r="37" spans="1:5" x14ac:dyDescent="0.35">
      <c r="A37" s="16" t="s">
        <v>43</v>
      </c>
      <c r="B37" s="21">
        <v>0.05</v>
      </c>
      <c r="C37" s="20">
        <f>C14*B37</f>
        <v>20750</v>
      </c>
    </row>
    <row r="38" spans="1:5" x14ac:dyDescent="0.35">
      <c r="A38" s="16" t="s">
        <v>44</v>
      </c>
      <c r="B38" s="21">
        <v>1.4999999999999999E-2</v>
      </c>
      <c r="C38" s="20">
        <f>C14*B38</f>
        <v>6225</v>
      </c>
    </row>
    <row r="39" spans="1:5" x14ac:dyDescent="0.35">
      <c r="A39" s="22" t="s">
        <v>45</v>
      </c>
      <c r="B39" s="23"/>
      <c r="C39" s="24">
        <f>C37+C38</f>
        <v>26975</v>
      </c>
    </row>
    <row r="40" spans="1:5" ht="19.5" customHeight="1" x14ac:dyDescent="0.35">
      <c r="A40" s="8" t="s">
        <v>46</v>
      </c>
      <c r="B40" s="8"/>
      <c r="C40" s="8"/>
      <c r="D40" s="8"/>
      <c r="E40" s="8"/>
    </row>
    <row r="41" spans="1:5" x14ac:dyDescent="0.35">
      <c r="A41" s="16" t="s">
        <v>47</v>
      </c>
      <c r="C41" s="20">
        <f>C23+C27+C35+C39</f>
        <v>347541.66666666669</v>
      </c>
    </row>
    <row r="42" spans="1:5" x14ac:dyDescent="0.35">
      <c r="A42" s="16" t="s">
        <v>48</v>
      </c>
      <c r="C42" s="20">
        <f>C41-C25</f>
        <v>87541.666666666686</v>
      </c>
      <c r="E42" s="18" t="s">
        <v>49</v>
      </c>
    </row>
    <row r="43" spans="1:5" ht="21.75" customHeight="1" x14ac:dyDescent="0.35">
      <c r="A43" s="25" t="s">
        <v>50</v>
      </c>
      <c r="B43" s="26"/>
      <c r="C43" s="27">
        <f>C14-C41</f>
        <v>67458.333333333314</v>
      </c>
      <c r="D43" s="26"/>
      <c r="E43" s="26"/>
    </row>
    <row r="44" spans="1:5" ht="6" customHeight="1" x14ac:dyDescent="0.35"/>
    <row r="45" spans="1:5" ht="19.5" customHeight="1" x14ac:dyDescent="0.35">
      <c r="A45" s="8" t="s">
        <v>51</v>
      </c>
      <c r="B45" s="8"/>
      <c r="C45" s="8"/>
      <c r="D45" s="8"/>
      <c r="E45" s="8"/>
    </row>
    <row r="46" spans="1:5" ht="27.5" customHeight="1" x14ac:dyDescent="0.35">
      <c r="A46" s="4" t="s">
        <v>52</v>
      </c>
      <c r="B46" s="4"/>
      <c r="C46" s="4"/>
      <c r="D46" s="4"/>
      <c r="E46" s="4"/>
    </row>
    <row r="47" spans="1:5" ht="38.5" customHeight="1" x14ac:dyDescent="0.35">
      <c r="A47" s="4" t="s">
        <v>53</v>
      </c>
      <c r="B47" s="4"/>
      <c r="C47" s="4"/>
      <c r="D47" s="4"/>
      <c r="E47" s="4"/>
    </row>
    <row r="48" spans="1:5" ht="54" hidden="1" customHeight="1" x14ac:dyDescent="0.35"/>
    <row r="49" spans="1:5" ht="15" customHeight="1" x14ac:dyDescent="0.35">
      <c r="A49" s="3" t="s">
        <v>54</v>
      </c>
      <c r="B49" s="3"/>
      <c r="C49" s="3"/>
      <c r="D49" s="3"/>
      <c r="E49" s="3"/>
    </row>
    <row r="50" spans="1:5" ht="13.5" customHeight="1" x14ac:dyDescent="0.35">
      <c r="A50" s="2" t="s">
        <v>55</v>
      </c>
      <c r="B50" s="2"/>
      <c r="C50" s="2"/>
      <c r="D50" s="2"/>
      <c r="E50" s="2"/>
    </row>
    <row r="51" spans="1:5" x14ac:dyDescent="0.35">
      <c r="A51" s="1" t="s">
        <v>56</v>
      </c>
      <c r="B51" s="1"/>
      <c r="C51" s="1"/>
      <c r="D51" s="1"/>
      <c r="E51" s="1"/>
    </row>
  </sheetData>
  <mergeCells count="22">
    <mergeCell ref="A50:E50"/>
    <mergeCell ref="A51:E51"/>
    <mergeCell ref="A40:E40"/>
    <mergeCell ref="A45:E45"/>
    <mergeCell ref="A46:E46"/>
    <mergeCell ref="A47:E47"/>
    <mergeCell ref="A49:E49"/>
    <mergeCell ref="A13:E13"/>
    <mergeCell ref="A18:E18"/>
    <mergeCell ref="A24:E24"/>
    <mergeCell ref="A29:E29"/>
    <mergeCell ref="A36:E36"/>
    <mergeCell ref="C7:D7"/>
    <mergeCell ref="C8:D8"/>
    <mergeCell ref="C9:D9"/>
    <mergeCell ref="C10:D10"/>
    <mergeCell ref="C11:E11"/>
    <mergeCell ref="A1:E1"/>
    <mergeCell ref="A2:E2"/>
    <mergeCell ref="B3:E3"/>
    <mergeCell ref="A5:E5"/>
    <mergeCell ref="C6:D6"/>
  </mergeCells>
  <conditionalFormatting sqref="C6:D6">
    <cfRule type="cellIs" dxfId="1" priority="2" operator="lessThan">
      <formula>0</formula>
    </cfRule>
  </conditionalFormatting>
  <conditionalFormatting sqref="C43:D43">
    <cfRule type="cellIs" dxfId="0" priority="3" operator="lessThan">
      <formula>0</formula>
    </cfRule>
  </conditionalFormatting>
  <pageMargins left="0.3" right="0.3" top="0.3" bottom="0.3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Fix &amp; Flip</vt:lpstr>
      <vt:lpstr>'Fix &amp; Flip'!Print_Area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REIBH</dc:creator>
  <dc:description/>
  <cp:lastModifiedBy>Shalimar Santiago</cp:lastModifiedBy>
  <cp:revision>0</cp:revision>
  <dcterms:created xsi:type="dcterms:W3CDTF">2026-07-04T15:55:44Z</dcterms:created>
  <dcterms:modified xsi:type="dcterms:W3CDTF">2026-07-04T16:04:03Z</dcterms:modified>
  <dc:language>en-US</dc:language>
</cp:coreProperties>
</file>